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7\1 výzva\"/>
    </mc:Choice>
  </mc:AlternateContent>
  <xr:revisionPtr revIDLastSave="0" documentId="13_ncr:1_{3FBF2CDE-7D15-4AF3-921D-6A06AA672A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Tonery!$B$1:$U$15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1" i="1"/>
  <c r="O12" i="1"/>
  <c r="H12" i="1"/>
  <c r="O11" i="1"/>
  <c r="R11" i="1"/>
  <c r="H11" i="1"/>
  <c r="O10" i="1"/>
  <c r="R10" i="1"/>
  <c r="S10" i="1"/>
  <c r="H10" i="1"/>
  <c r="R9" i="1"/>
  <c r="S9" i="1"/>
  <c r="O9" i="1"/>
  <c r="H9" i="1"/>
  <c r="S12" i="1" l="1"/>
  <c r="H7" i="1"/>
  <c r="H8" i="1"/>
  <c r="S8" i="1" l="1"/>
  <c r="R8" i="1"/>
  <c r="O8" i="1"/>
  <c r="O7" i="1" l="1"/>
  <c r="P15" i="1" s="1"/>
  <c r="S7" i="1" l="1"/>
  <c r="R7" i="1"/>
  <c r="Q15" i="1" s="1"/>
</calcChain>
</file>

<file path=xl/sharedStrings.xml><?xml version="1.0" encoding="utf-8"?>
<sst xmlns="http://schemas.openxmlformats.org/spreadsheetml/2006/main" count="59" uniqueCount="51">
  <si>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</si>
  <si>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</si>
  <si>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</si>
  <si>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</si>
  <si>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</si>
  <si>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</si>
  <si>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</si>
  <si>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</si>
  <si>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</si>
  <si>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</si>
  <si>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</si>
  <si>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</si>
  <si>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</si>
  <si>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</si>
  <si>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</si>
  <si>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</si>
  <si>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</si>
  <si>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</si>
  <si>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</si>
  <si>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</si>
  <si>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</si>
  <si>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</si>
  <si>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</si>
  <si>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</si>
  <si>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</si>
  <si>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</si>
  <si>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</si>
  <si>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</si>
  <si>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</si>
  <si>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</si>
  <si>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Příloha č. 2 Kupní smlouvy - technická specifikace
Tonery (II.) 007 - 2024 (originální)</t>
  </si>
  <si>
    <t>sada</t>
  </si>
  <si>
    <t>ks</t>
  </si>
  <si>
    <t>21 dní</t>
  </si>
  <si>
    <t>EO - Václava Vlková,
Tel.: 37763 1146</t>
  </si>
  <si>
    <t>Univerzitní 8,
301 00 Plzeň,
Rektorát - Ekonomický odbor,
místnost UR 221</t>
  </si>
  <si>
    <t>KTO - Ing. Jan Matějka,
Tel.: 702 091406</t>
  </si>
  <si>
    <t>Univerzitní 22, 
301 00 Plzeň,
Fakulta strojní - Katedra technologie obrábění,
místnost UK 216</t>
  </si>
  <si>
    <t>NE</t>
  </si>
  <si>
    <r>
      <t>Cartridge pro Canon PIXMA PRO-100s -</t>
    </r>
    <r>
      <rPr>
        <b/>
        <sz val="11"/>
        <color theme="1"/>
        <rFont val="Calibri"/>
        <family val="2"/>
        <charset val="238"/>
        <scheme val="minor"/>
      </rPr>
      <t xml:space="preserve"> multipack</t>
    </r>
  </si>
  <si>
    <r>
      <t xml:space="preserve">Cartridge pro Canon PIXMA PRO-100s - </t>
    </r>
    <r>
      <rPr>
        <b/>
        <sz val="11"/>
        <color theme="1"/>
        <rFont val="Calibri"/>
        <family val="2"/>
        <charset val="238"/>
        <scheme val="minor"/>
      </rPr>
      <t xml:space="preserve">černá </t>
    </r>
  </si>
  <si>
    <r>
      <t>Toner do tiskárny OKI MB492dn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</si>
  <si>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HP Laser Jet Pro M404dn - </t>
    </r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	</t>
    </r>
  </si>
  <si>
    <r>
      <t xml:space="preserve">Toner do tiskárny HP Laser Jet Pro 4002 dne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</si>
  <si>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LaserJet PRO M201dw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</si>
  <si>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náplň: multipack (barva černá - black, šedá - gray, světle šedá - light gray, azurová - cyan, purpurová - magenta, žlutá - yellow, foto azurová - photo cyan, foto purpurová - photo magenta),  výtěžnost 8 x 13ml.</t>
  </si>
  <si>
    <t>Originální náplň. Kapacita 13 ml.</t>
  </si>
  <si>
    <t>Originální toner. Výtěžnost 12 000 stran.</t>
  </si>
  <si>
    <t>Originální toner. Výtěžnost 10 000 stran.</t>
  </si>
  <si>
    <t>Originální toner. Výtěžnost 9 500 stran.</t>
  </si>
  <si>
    <t>Originální toner. Výtětnost 2 200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</si>
</sst>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3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20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2"/>
  <sheetViews>
    <sheetView tabSelected="1" zoomScaleNormal="100" workbookViewId="0">
      <selection activeCell="M15" sqref="M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81.140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98" t="s">
        <v>30</v>
      </c>
      <c r="C1" s="99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110"/>
      <c r="H3" s="110"/>
      <c r="I3" s="110"/>
      <c r="J3" s="110"/>
      <c r="K3" s="110"/>
      <c r="L3" s="110"/>
      <c r="M3" s="110"/>
      <c r="N3" s="110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17</v>
      </c>
      <c r="D6" s="22" t="s">
        <v>4</v>
      </c>
      <c r="E6" s="35" t="s">
        <v>18</v>
      </c>
      <c r="F6" s="35" t="s">
        <v>19</v>
      </c>
      <c r="G6" s="23" t="s">
        <v>5</v>
      </c>
      <c r="H6" s="35" t="s">
        <v>14</v>
      </c>
      <c r="I6" s="35" t="s">
        <v>20</v>
      </c>
      <c r="J6" s="35" t="s">
        <v>21</v>
      </c>
      <c r="K6" s="22" t="s">
        <v>29</v>
      </c>
      <c r="L6" s="40" t="s">
        <v>22</v>
      </c>
      <c r="M6" s="35" t="s">
        <v>25</v>
      </c>
      <c r="N6" s="35" t="s">
        <v>23</v>
      </c>
      <c r="O6" s="35" t="s">
        <v>24</v>
      </c>
      <c r="P6" s="22" t="s">
        <v>6</v>
      </c>
      <c r="Q6" s="24" t="s">
        <v>7</v>
      </c>
      <c r="R6" s="68" t="s">
        <v>8</v>
      </c>
      <c r="S6" s="68" t="s">
        <v>9</v>
      </c>
      <c r="T6" s="35" t="s">
        <v>26</v>
      </c>
      <c r="U6" s="35" t="s">
        <v>27</v>
      </c>
    </row>
    <row r="7" spans="2:21" ht="63" customHeight="1" thickTop="1" x14ac:dyDescent="0.25">
      <c r="B7" s="50">
        <v>1</v>
      </c>
      <c r="C7" s="85" t="s">
        <v>39</v>
      </c>
      <c r="D7" s="51">
        <v>2</v>
      </c>
      <c r="E7" s="52" t="s">
        <v>31</v>
      </c>
      <c r="F7" s="85" t="s">
        <v>45</v>
      </c>
      <c r="G7" s="129"/>
      <c r="H7" s="53" t="str">
        <f t="shared" ref="H7:H12" si="0">IF(P7&gt;1999,"ANO","NE")</f>
        <v>ANO</v>
      </c>
      <c r="I7" s="120" t="s">
        <v>28</v>
      </c>
      <c r="J7" s="123" t="s">
        <v>38</v>
      </c>
      <c r="K7" s="90"/>
      <c r="L7" s="111" t="s">
        <v>36</v>
      </c>
      <c r="M7" s="111" t="s">
        <v>37</v>
      </c>
      <c r="N7" s="113" t="s">
        <v>33</v>
      </c>
      <c r="O7" s="54">
        <f>D7*P7</f>
        <v>4120</v>
      </c>
      <c r="P7" s="55">
        <v>2060</v>
      </c>
      <c r="Q7" s="124"/>
      <c r="R7" s="56">
        <f>D7*Q7</f>
        <v>0</v>
      </c>
      <c r="S7" s="57" t="str">
        <f t="shared" ref="S7" si="1">IF(ISNUMBER(Q7), IF(Q7&gt;P7,"NEVYHOVUJE","VYHOVUJE")," ")</f>
        <v xml:space="preserve"> </v>
      </c>
      <c r="T7" s="94"/>
      <c r="U7" s="94" t="s">
        <v>11</v>
      </c>
    </row>
    <row r="8" spans="2:21" ht="41.25" customHeight="1" thickBot="1" x14ac:dyDescent="0.3">
      <c r="B8" s="77">
        <v>2</v>
      </c>
      <c r="C8" s="86" t="s">
        <v>40</v>
      </c>
      <c r="D8" s="78">
        <v>2</v>
      </c>
      <c r="E8" s="79" t="s">
        <v>32</v>
      </c>
      <c r="F8" s="86" t="s">
        <v>46</v>
      </c>
      <c r="G8" s="130"/>
      <c r="H8" s="80" t="str">
        <f t="shared" si="0"/>
        <v>NE</v>
      </c>
      <c r="I8" s="121"/>
      <c r="J8" s="112"/>
      <c r="K8" s="91"/>
      <c r="L8" s="112"/>
      <c r="M8" s="112"/>
      <c r="N8" s="114"/>
      <c r="O8" s="81">
        <f t="shared" ref="O8:O12" si="2">D8*P8</f>
        <v>620</v>
      </c>
      <c r="P8" s="82">
        <v>310</v>
      </c>
      <c r="Q8" s="125"/>
      <c r="R8" s="83">
        <f t="shared" ref="R8" si="3">D8*Q8</f>
        <v>0</v>
      </c>
      <c r="S8" s="84" t="str">
        <f t="shared" ref="S8" si="4">IF(ISNUMBER(Q8), IF(Q8&gt;P8,"NEVYHOVUJE","VYHOVUJE")," ")</f>
        <v xml:space="preserve"> </v>
      </c>
      <c r="T8" s="95"/>
      <c r="U8" s="95"/>
    </row>
    <row r="9" spans="2:21" ht="41.25" customHeight="1" x14ac:dyDescent="0.25">
      <c r="B9" s="69">
        <v>3</v>
      </c>
      <c r="C9" s="87" t="s">
        <v>41</v>
      </c>
      <c r="D9" s="70">
        <v>1</v>
      </c>
      <c r="E9" s="71" t="s">
        <v>32</v>
      </c>
      <c r="F9" s="87" t="s">
        <v>47</v>
      </c>
      <c r="G9" s="131"/>
      <c r="H9" s="72" t="str">
        <f t="shared" si="0"/>
        <v>ANO</v>
      </c>
      <c r="I9" s="117" t="s">
        <v>28</v>
      </c>
      <c r="J9" s="117" t="s">
        <v>38</v>
      </c>
      <c r="K9" s="92"/>
      <c r="L9" s="117" t="s">
        <v>34</v>
      </c>
      <c r="M9" s="117" t="s">
        <v>35</v>
      </c>
      <c r="N9" s="115" t="s">
        <v>33</v>
      </c>
      <c r="O9" s="73">
        <f t="shared" si="2"/>
        <v>3800</v>
      </c>
      <c r="P9" s="74">
        <v>3800</v>
      </c>
      <c r="Q9" s="126"/>
      <c r="R9" s="75">
        <f t="shared" ref="R9" si="5">D9*Q9</f>
        <v>0</v>
      </c>
      <c r="S9" s="76" t="str">
        <f t="shared" ref="S9" si="6">IF(ISNUMBER(Q9), IF(Q9&gt;P9,"NEVYHOVUJE","VYHOVUJE")," ")</f>
        <v xml:space="preserve"> </v>
      </c>
      <c r="T9" s="96"/>
      <c r="U9" s="96" t="s">
        <v>10</v>
      </c>
    </row>
    <row r="10" spans="2:21" ht="41.25" customHeight="1" x14ac:dyDescent="0.25">
      <c r="B10" s="42">
        <v>4</v>
      </c>
      <c r="C10" s="88" t="s">
        <v>42</v>
      </c>
      <c r="D10" s="43">
        <v>5</v>
      </c>
      <c r="E10" s="44" t="s">
        <v>32</v>
      </c>
      <c r="F10" s="88" t="s">
        <v>48</v>
      </c>
      <c r="G10" s="132"/>
      <c r="H10" s="45" t="str">
        <f t="shared" si="0"/>
        <v>ANO</v>
      </c>
      <c r="I10" s="117"/>
      <c r="J10" s="117"/>
      <c r="K10" s="92"/>
      <c r="L10" s="118"/>
      <c r="M10" s="118"/>
      <c r="N10" s="115"/>
      <c r="O10" s="46">
        <f t="shared" si="2"/>
        <v>23000</v>
      </c>
      <c r="P10" s="47">
        <v>4600</v>
      </c>
      <c r="Q10" s="127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96"/>
      <c r="U10" s="96"/>
    </row>
    <row r="11" spans="2:21" ht="41.25" customHeight="1" x14ac:dyDescent="0.25">
      <c r="B11" s="42">
        <v>5</v>
      </c>
      <c r="C11" s="88" t="s">
        <v>43</v>
      </c>
      <c r="D11" s="43">
        <v>3</v>
      </c>
      <c r="E11" s="44" t="s">
        <v>32</v>
      </c>
      <c r="F11" s="88" t="s">
        <v>49</v>
      </c>
      <c r="G11" s="132"/>
      <c r="H11" s="45" t="str">
        <f t="shared" si="0"/>
        <v>ANO</v>
      </c>
      <c r="I11" s="117"/>
      <c r="J11" s="117"/>
      <c r="K11" s="92"/>
      <c r="L11" s="118"/>
      <c r="M11" s="118"/>
      <c r="N11" s="115"/>
      <c r="O11" s="46">
        <f t="shared" si="2"/>
        <v>14700</v>
      </c>
      <c r="P11" s="47">
        <v>4900</v>
      </c>
      <c r="Q11" s="127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96"/>
      <c r="U11" s="96"/>
    </row>
    <row r="12" spans="2:21" ht="41.25" customHeight="1" thickBot="1" x14ac:dyDescent="0.3">
      <c r="B12" s="59">
        <v>6</v>
      </c>
      <c r="C12" s="89" t="s">
        <v>44</v>
      </c>
      <c r="D12" s="60">
        <v>3</v>
      </c>
      <c r="E12" s="61" t="s">
        <v>32</v>
      </c>
      <c r="F12" s="89" t="s">
        <v>50</v>
      </c>
      <c r="G12" s="133"/>
      <c r="H12" s="62" t="str">
        <f t="shared" si="0"/>
        <v>ANO</v>
      </c>
      <c r="I12" s="122"/>
      <c r="J12" s="122"/>
      <c r="K12" s="93"/>
      <c r="L12" s="119"/>
      <c r="M12" s="119"/>
      <c r="N12" s="116"/>
      <c r="O12" s="63">
        <f t="shared" si="2"/>
        <v>6000</v>
      </c>
      <c r="P12" s="64">
        <v>2000</v>
      </c>
      <c r="Q12" s="128"/>
      <c r="R12" s="65">
        <f t="shared" ref="R12" si="11">D12*Q12</f>
        <v>0</v>
      </c>
      <c r="S12" s="66" t="str">
        <f t="shared" ref="S12" si="12">IF(ISNUMBER(Q12), IF(Q12&gt;P12,"NEVYHOVUJE","VYHOVUJE")," ")</f>
        <v xml:space="preserve"> </v>
      </c>
      <c r="T12" s="97"/>
      <c r="U12" s="97"/>
    </row>
    <row r="13" spans="2:21" ht="16.5" thickTop="1" thickBot="1" x14ac:dyDescent="0.3">
      <c r="C13"/>
      <c r="D13"/>
      <c r="E13"/>
      <c r="F13"/>
      <c r="G13"/>
      <c r="H13"/>
      <c r="I13"/>
      <c r="J13"/>
      <c r="N13"/>
      <c r="O13"/>
      <c r="R13" s="41"/>
    </row>
    <row r="14" spans="2:21" ht="60.75" customHeight="1" thickTop="1" thickBot="1" x14ac:dyDescent="0.3">
      <c r="B14" s="105" t="s">
        <v>15</v>
      </c>
      <c r="C14" s="106"/>
      <c r="D14" s="106"/>
      <c r="E14" s="106"/>
      <c r="F14" s="106"/>
      <c r="G14" s="106"/>
      <c r="H14" s="67"/>
      <c r="I14" s="25"/>
      <c r="J14" s="25"/>
      <c r="K14" s="25"/>
      <c r="L14" s="11"/>
      <c r="M14" s="11"/>
      <c r="N14" s="26"/>
      <c r="O14" s="26"/>
      <c r="P14" s="27" t="s">
        <v>12</v>
      </c>
      <c r="Q14" s="107" t="s">
        <v>13</v>
      </c>
      <c r="R14" s="108"/>
      <c r="S14" s="109"/>
      <c r="T14" s="20"/>
      <c r="U14" s="28"/>
    </row>
    <row r="15" spans="2:21" ht="33.75" customHeight="1" thickTop="1" thickBot="1" x14ac:dyDescent="0.3">
      <c r="B15" s="100" t="s">
        <v>16</v>
      </c>
      <c r="C15" s="101"/>
      <c r="D15" s="101"/>
      <c r="E15" s="101"/>
      <c r="F15" s="101"/>
      <c r="G15" s="101"/>
      <c r="H15" s="34"/>
      <c r="I15" s="29"/>
      <c r="L15" s="9"/>
      <c r="M15" s="9"/>
      <c r="N15" s="30"/>
      <c r="O15" s="30"/>
      <c r="P15" s="31">
        <f>SUM(O7:O12)</f>
        <v>52240</v>
      </c>
      <c r="Q15" s="102">
        <f>SUM(R7:R12)</f>
        <v>0</v>
      </c>
      <c r="R15" s="103"/>
      <c r="S15" s="104"/>
    </row>
    <row r="16" spans="2:21" ht="14.25" customHeight="1" thickTop="1" x14ac:dyDescent="0.25"/>
    <row r="17" spans="2:3" ht="14.25" customHeight="1" x14ac:dyDescent="0.25">
      <c r="B17" s="37"/>
    </row>
    <row r="18" spans="2:3" ht="14.25" customHeight="1" x14ac:dyDescent="0.25">
      <c r="B18" s="38"/>
      <c r="C18" s="37"/>
    </row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cd6N/sKR8MGF30uFEnTH7wqMjb5otgtSuBi4zha/X8Ub7EJOIlRn/Y1xXzjbiHc8REt+5x2Fm0H9jeAEVkytrQ==" saltValue="RlqYw1mLBkTGBwG+ofopRA==" spinCount="100000" sheet="1" objects="1" scenarios="1"/>
  <mergeCells count="22">
    <mergeCell ref="B1:C1"/>
    <mergeCell ref="B15:G15"/>
    <mergeCell ref="Q15:S15"/>
    <mergeCell ref="B14:G14"/>
    <mergeCell ref="Q14:S14"/>
    <mergeCell ref="G3:N3"/>
    <mergeCell ref="L7:L8"/>
    <mergeCell ref="M7:M8"/>
    <mergeCell ref="N7:N8"/>
    <mergeCell ref="N9:N12"/>
    <mergeCell ref="M9:M12"/>
    <mergeCell ref="L9:L12"/>
    <mergeCell ref="I7:I8"/>
    <mergeCell ref="I9:I12"/>
    <mergeCell ref="J7:J8"/>
    <mergeCell ref="J9:J12"/>
    <mergeCell ref="T9:T12"/>
    <mergeCell ref="U9:U12"/>
    <mergeCell ref="K7:K8"/>
    <mergeCell ref="K9:K12"/>
    <mergeCell ref="U7:U8"/>
    <mergeCell ref="T7:T8"/>
  </mergeCells>
  <conditionalFormatting sqref="B7:B12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2">
    <cfRule type="containsBlanks" dxfId="9" priority="2">
      <formula>LEN(TRIM(D7))=0</formula>
    </cfRule>
  </conditionalFormatting>
  <conditionalFormatting sqref="G7:G12 Q7:Q12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2">
    <cfRule type="notContainsBlanks" dxfId="5" priority="29">
      <formula>LEN(TRIM(G7))&gt;0</formula>
    </cfRule>
  </conditionalFormatting>
  <conditionalFormatting sqref="H7:H12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2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2" xr:uid="{00000000-0002-0000-0000-000001000000}">
      <formula1>"ANO,NE"</formula1>
    </dataValidation>
    <dataValidation type="list" showInputMessage="1" showErrorMessage="1" sqref="E7:E12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2023-09-07T08:48:20Z</cp:lastPrinted>
  <dcterms:created xsi:type="dcterms:W3CDTF">2014-03-05T12:43:32Z</dcterms:created>
  <dcterms:modified xsi:type="dcterms:W3CDTF">2024-01-26T12:14:51Z</dcterms:modified>
</cp:coreProperties>
</file>